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7950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<sst xmlns="http://schemas.openxmlformats.org/spreadsheetml/2006/main" count="287" uniqueCount="105">
  <si>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</si>
  <si>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</si>
  <si>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</si>
  <si>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</si>
  <si>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</si>
  <si>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</si>
  <si>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</si>
  <si>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</si>
  <si>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</si>
  <si>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</si>
  <si>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</si>
  <si>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</si>
  <si>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</si>
  <si>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</si>
  <si>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</si>
  <si>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</si>
  <si>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</si>
  <si>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</si>
  <si>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</si>
  <si>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</si>
  <si>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</si>
  <si>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</si>
  <si>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</si>
  <si>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</si>
  <si>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</si>
  <si>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Библиотека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</si>
  <si>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</si>
  <si>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</si>
  <si>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</si>
  <si>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</si>
  <si>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</si>
  <si>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</si>
  <si>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</si>
  <si>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</si>
  <si>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</si>
  <si>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</si>
  <si>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</si>
  <si>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</si>
  <si>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</si>
  <si>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</si>
  <si>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</si>
  <si>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</si>
  <si>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</si>
  <si>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</si>
  <si>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</si>
  <si>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</si>
  <si>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</si>
  <si>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</si>
  <si>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</si>
  <si>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</si>
  <si>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</si>
  <si>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</si>
  <si>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</si>
  <si>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</si>
  <si>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</si>
  <si>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</si>
  <si>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</si>
  <si>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</si>
  <si>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</si>
  <si>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</si>
  <si>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</si>
  <si>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</si>
  <si>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 xml:space="preserve"> Муниципальный дорожный фонд </t>
  </si>
  <si>
    <t>План 2022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</si>
  <si>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</si>
  <si>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</si>
  <si>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</si>
  <si>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</si>
  <si>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</si>
  <si>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801 80 01 211</t>
  </si>
  <si>
    <t>801 80 01 213</t>
  </si>
  <si>
    <t>802 80 02 211</t>
  </si>
  <si>
    <t>802 80 02 213</t>
  </si>
  <si>
    <t>802 80 02 221</t>
  </si>
  <si>
    <t>801 00 73 150</t>
  </si>
  <si>
    <t>703 02 51 180</t>
  </si>
  <si>
    <t>804 80 02 263</t>
  </si>
  <si>
    <t>321</t>
  </si>
  <si>
    <t>803 80 02 241</t>
  </si>
  <si>
    <t>805 80 02 241</t>
  </si>
  <si>
    <t>План 2023</t>
  </si>
  <si>
    <t>790 80 06 225</t>
  </si>
  <si>
    <t>Условно утвержденные расходы на 2022 год</t>
  </si>
  <si>
    <t>Расходы за вычетом условно утвержденных расходов на 2022 год</t>
  </si>
  <si>
    <t>Условно утвержденные расходы 2023 год</t>
  </si>
  <si>
    <t>Расходы за вычетом условно утвержденых расходов на 2023год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</si>
  <si>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</si>
  <si>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</si>
  <si>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</si>
  <si>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</si>
  <si>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</si>
  <si>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710</t>
  </si>
  <si>
    <t>Иные межбюджетные трансферты.Передаваемые полномочия.</t>
  </si>
  <si>
    <t>799 80 01 540</t>
  </si>
  <si>
    <t>247</t>
  </si>
  <si>
    <t>148</t>
  </si>
  <si>
    <t>на 2022 и плановый период 2023</t>
  </si>
  <si>
    <t xml:space="preserve"> и 2024 года ".</t>
  </si>
  <si>
    <t>сельского поселения "Тихоновка" на 2022 год и плановый период 2023 и 2024 года.</t>
  </si>
  <si>
    <t>План 2024</t>
  </si>
  <si>
    <t>Проект по благоустройству сельских террит</t>
  </si>
  <si>
    <t>Субсидия из областного бюджета</t>
  </si>
  <si>
    <t>Софинансирование по проекту Благоустройство сельских террит</t>
  </si>
  <si>
    <t>802 00 S2 870</t>
  </si>
  <si>
    <t xml:space="preserve">СДК Расходы на заработную плату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</si>
</sst>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="90" zoomScaleNormal="90" zoomScalePageLayoutView="0" workbookViewId="0" topLeftCell="A5">
      <selection activeCell="R53" sqref="R53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8.75390625" style="0" customWidth="1"/>
    <col min="9" max="9" width="10.00390625" style="0" customWidth="1"/>
    <col min="10" max="10" width="10.875" style="0" hidden="1" customWidth="1"/>
    <col min="11" max="11" width="11.625" style="0" hidden="1" customWidth="1"/>
    <col min="12" max="12" width="10.00390625" style="0" customWidth="1"/>
    <col min="13" max="13" width="0.12890625" style="0" hidden="1" customWidth="1"/>
    <col min="14" max="14" width="11.625" style="0" hidden="1" customWidth="1"/>
    <col min="15" max="15" width="5.625" style="0" hidden="1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8"/>
    </row>
    <row r="2" spans="1:24" ht="14.25">
      <c r="A2" s="8"/>
      <c r="B2" s="1"/>
      <c r="C2" s="1"/>
      <c r="D2" s="1"/>
      <c r="E2" s="3"/>
      <c r="F2" s="3"/>
      <c r="G2" s="16" t="s">
        <v>87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68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96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G5" s="16" t="s">
        <v>97</v>
      </c>
      <c r="H5" s="16"/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59</v>
      </c>
      <c r="B8" s="1"/>
      <c r="C8" s="1"/>
      <c r="D8" s="1"/>
      <c r="E8" s="2"/>
      <c r="F8" s="3"/>
      <c r="G8" s="99"/>
      <c r="H8" s="99"/>
      <c r="I8" s="99"/>
      <c r="J8" s="99"/>
      <c r="K8" s="99"/>
      <c r="L8" s="99"/>
      <c r="M8" s="99"/>
      <c r="N8" s="99"/>
      <c r="O8" s="99"/>
      <c r="P8" s="99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98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96" t="s">
        <v>0</v>
      </c>
      <c r="B11" s="45" t="s">
        <v>1</v>
      </c>
      <c r="C11" s="46"/>
      <c r="D11" s="46"/>
      <c r="E11" s="46"/>
      <c r="F11" s="46"/>
      <c r="G11" s="46"/>
      <c r="H11" s="47" t="s">
        <v>63</v>
      </c>
      <c r="I11" s="47" t="s">
        <v>80</v>
      </c>
      <c r="J11" s="48" t="s">
        <v>82</v>
      </c>
      <c r="K11" s="48" t="s">
        <v>83</v>
      </c>
      <c r="L11" s="47" t="s">
        <v>99</v>
      </c>
      <c r="M11" s="48" t="s">
        <v>84</v>
      </c>
      <c r="N11" s="48" t="s">
        <v>85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96"/>
      <c r="B12" s="46" t="s">
        <v>2</v>
      </c>
      <c r="C12" s="46" t="s">
        <v>3</v>
      </c>
      <c r="D12" s="46" t="s">
        <v>4</v>
      </c>
      <c r="E12" s="97" t="s">
        <v>5</v>
      </c>
      <c r="F12" s="98"/>
      <c r="G12" s="46" t="s">
        <v>6</v>
      </c>
      <c r="H12" s="49" t="s">
        <v>22</v>
      </c>
      <c r="I12" s="49" t="s">
        <v>22</v>
      </c>
      <c r="J12" s="49" t="s">
        <v>22</v>
      </c>
      <c r="K12" s="49" t="s">
        <v>22</v>
      </c>
      <c r="L12" s="49" t="s">
        <v>22</v>
      </c>
      <c r="M12" s="49" t="s">
        <v>22</v>
      </c>
      <c r="N12" s="49" t="s">
        <v>22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50" t="s">
        <v>47</v>
      </c>
      <c r="B13" s="51"/>
      <c r="C13" s="51"/>
      <c r="D13" s="52"/>
      <c r="E13" s="93"/>
      <c r="F13" s="94"/>
      <c r="G13" s="51"/>
      <c r="H13" s="53">
        <f>H14++H38+H44+H49+H53+H56+H55+H46+H34+H37</f>
        <v>17065.18</v>
      </c>
      <c r="I13" s="53">
        <f>I14+I34+I36+I38+I44+I49+I53+I56+I55+I46</f>
        <v>14972.419999999998</v>
      </c>
      <c r="J13" s="53">
        <f>J14+J34+J36+J38+J44+J49+J53+J56+J55+J46</f>
        <v>370.6005</v>
      </c>
      <c r="K13" s="53">
        <f>K14+K34+K36+K38+K44+K49+K53+K56+K55+K46</f>
        <v>14601.8195</v>
      </c>
      <c r="L13" s="53">
        <f>L14+L34+L36+L38+L44+L49+L53+L56+L55+L46</f>
        <v>15154.32</v>
      </c>
      <c r="M13" s="53">
        <f>M14+M34+M36+M38+M44+M49+M53+M56+M55+M46</f>
        <v>750.0260000000001</v>
      </c>
      <c r="N13" s="53">
        <f>N14+N34+N36+N38+N44+N49+N53+N56+N55+N46</f>
        <v>14404.294000000002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54" t="s">
        <v>7</v>
      </c>
      <c r="B14" s="51" t="s">
        <v>23</v>
      </c>
      <c r="C14" s="51" t="s">
        <v>8</v>
      </c>
      <c r="D14" s="52" t="s">
        <v>9</v>
      </c>
      <c r="E14" s="93" t="s">
        <v>40</v>
      </c>
      <c r="F14" s="94"/>
      <c r="G14" s="51" t="s">
        <v>10</v>
      </c>
      <c r="H14" s="53">
        <f>H15+H20</f>
        <v>6497.71</v>
      </c>
      <c r="I14" s="53">
        <f>I15+I20</f>
        <v>7914.65</v>
      </c>
      <c r="J14" s="53">
        <f aca="true" t="shared" si="0" ref="J14:J35">I14*2.5%</f>
        <v>197.86625</v>
      </c>
      <c r="K14" s="53">
        <f aca="true" t="shared" si="1" ref="K14:K56">I14-J14</f>
        <v>7716.78375</v>
      </c>
      <c r="L14" s="53">
        <f>L15+L20</f>
        <v>8231.74</v>
      </c>
      <c r="M14" s="53">
        <f aca="true" t="shared" si="2" ref="M14:M26">L14*5%</f>
        <v>411.587</v>
      </c>
      <c r="N14" s="53">
        <f aca="true" t="shared" si="3" ref="N14:N26">L14-M14</f>
        <v>7820.153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54" t="s">
        <v>11</v>
      </c>
      <c r="B15" s="51" t="s">
        <v>23</v>
      </c>
      <c r="C15" s="51" t="s">
        <v>8</v>
      </c>
      <c r="D15" s="52" t="s">
        <v>16</v>
      </c>
      <c r="E15" s="93" t="s">
        <v>40</v>
      </c>
      <c r="F15" s="94"/>
      <c r="G15" s="51" t="s">
        <v>10</v>
      </c>
      <c r="H15" s="53">
        <f aca="true" t="shared" si="4" ref="H15:L16">H16</f>
        <v>1503.36</v>
      </c>
      <c r="I15" s="53">
        <f t="shared" si="4"/>
        <v>1595.01</v>
      </c>
      <c r="J15" s="53">
        <f t="shared" si="0"/>
        <v>39.87525</v>
      </c>
      <c r="K15" s="53">
        <f t="shared" si="1"/>
        <v>1555.13475</v>
      </c>
      <c r="L15" s="53">
        <f t="shared" si="4"/>
        <v>1495.01</v>
      </c>
      <c r="M15" s="53">
        <f t="shared" si="2"/>
        <v>74.7505</v>
      </c>
      <c r="N15" s="53">
        <f t="shared" si="3"/>
        <v>1420.2595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54" t="s">
        <v>2</v>
      </c>
      <c r="B16" s="51" t="s">
        <v>23</v>
      </c>
      <c r="C16" s="51" t="s">
        <v>8</v>
      </c>
      <c r="D16" s="52" t="s">
        <v>16</v>
      </c>
      <c r="E16" s="93" t="s">
        <v>40</v>
      </c>
      <c r="F16" s="94"/>
      <c r="G16" s="51" t="s">
        <v>38</v>
      </c>
      <c r="H16" s="53">
        <f>H17</f>
        <v>1503.36</v>
      </c>
      <c r="I16" s="53">
        <f t="shared" si="4"/>
        <v>1595.01</v>
      </c>
      <c r="J16" s="53">
        <f t="shared" si="0"/>
        <v>39.87525</v>
      </c>
      <c r="K16" s="53">
        <f t="shared" si="1"/>
        <v>1555.13475</v>
      </c>
      <c r="L16" s="53">
        <f t="shared" si="4"/>
        <v>1495.01</v>
      </c>
      <c r="M16" s="53">
        <f t="shared" si="2"/>
        <v>74.7505</v>
      </c>
      <c r="N16" s="53">
        <f t="shared" si="3"/>
        <v>1420.2595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55" t="s">
        <v>13</v>
      </c>
      <c r="B17" s="51" t="s">
        <v>23</v>
      </c>
      <c r="C17" s="46" t="s">
        <v>8</v>
      </c>
      <c r="D17" s="56" t="s">
        <v>16</v>
      </c>
      <c r="E17" s="97" t="s">
        <v>41</v>
      </c>
      <c r="F17" s="98"/>
      <c r="G17" s="46" t="s">
        <v>38</v>
      </c>
      <c r="H17" s="57">
        <f>H18+H19</f>
        <v>1503.36</v>
      </c>
      <c r="I17" s="57">
        <f>I18+I19</f>
        <v>1595.01</v>
      </c>
      <c r="J17" s="53">
        <f t="shared" si="0"/>
        <v>39.87525</v>
      </c>
      <c r="K17" s="53">
        <f t="shared" si="1"/>
        <v>1555.13475</v>
      </c>
      <c r="L17" s="57">
        <f>L18+L19</f>
        <v>1495.01</v>
      </c>
      <c r="M17" s="53">
        <f t="shared" si="2"/>
        <v>74.7505</v>
      </c>
      <c r="N17" s="53">
        <f t="shared" si="3"/>
        <v>1420.2595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8" t="s">
        <v>14</v>
      </c>
      <c r="B18" s="51" t="s">
        <v>23</v>
      </c>
      <c r="C18" s="49" t="s">
        <v>8</v>
      </c>
      <c r="D18" s="59" t="s">
        <v>16</v>
      </c>
      <c r="E18" s="97" t="s">
        <v>69</v>
      </c>
      <c r="F18" s="98"/>
      <c r="G18" s="49" t="s">
        <v>28</v>
      </c>
      <c r="H18" s="57">
        <v>1155.36</v>
      </c>
      <c r="I18" s="57">
        <v>1159.96</v>
      </c>
      <c r="J18" s="53">
        <f t="shared" si="0"/>
        <v>28.999000000000002</v>
      </c>
      <c r="K18" s="53">
        <f t="shared" si="1"/>
        <v>1130.961</v>
      </c>
      <c r="L18" s="57">
        <v>1159.96</v>
      </c>
      <c r="M18" s="53">
        <f t="shared" si="2"/>
        <v>57.998000000000005</v>
      </c>
      <c r="N18" s="53">
        <f t="shared" si="3"/>
        <v>1101.962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8" t="s">
        <v>15</v>
      </c>
      <c r="B19" s="49" t="s">
        <v>23</v>
      </c>
      <c r="C19" s="49" t="s">
        <v>8</v>
      </c>
      <c r="D19" s="59" t="s">
        <v>16</v>
      </c>
      <c r="E19" s="97" t="s">
        <v>70</v>
      </c>
      <c r="F19" s="98"/>
      <c r="G19" s="49" t="s">
        <v>39</v>
      </c>
      <c r="H19" s="57">
        <v>348</v>
      </c>
      <c r="I19" s="57">
        <v>435.05</v>
      </c>
      <c r="J19" s="53">
        <f t="shared" si="0"/>
        <v>10.87625</v>
      </c>
      <c r="K19" s="53">
        <f t="shared" si="1"/>
        <v>424.17375</v>
      </c>
      <c r="L19" s="57">
        <v>335.05</v>
      </c>
      <c r="M19" s="53">
        <f t="shared" si="2"/>
        <v>16.7525</v>
      </c>
      <c r="N19" s="53">
        <f t="shared" si="3"/>
        <v>318.2975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60" t="s">
        <v>20</v>
      </c>
      <c r="B20" s="51" t="s">
        <v>23</v>
      </c>
      <c r="C20" s="51" t="s">
        <v>8</v>
      </c>
      <c r="D20" s="52" t="s">
        <v>12</v>
      </c>
      <c r="E20" s="93" t="s">
        <v>42</v>
      </c>
      <c r="F20" s="94"/>
      <c r="G20" s="51" t="s">
        <v>10</v>
      </c>
      <c r="H20" s="61">
        <v>4994.35</v>
      </c>
      <c r="I20" s="61">
        <f>I21</f>
        <v>6319.639999999999</v>
      </c>
      <c r="J20" s="53">
        <f t="shared" si="0"/>
        <v>157.99099999999999</v>
      </c>
      <c r="K20" s="53">
        <f t="shared" si="1"/>
        <v>6161.648999999999</v>
      </c>
      <c r="L20" s="61">
        <f>L21</f>
        <v>6736.7300000000005</v>
      </c>
      <c r="M20" s="53">
        <f t="shared" si="2"/>
        <v>336.83650000000006</v>
      </c>
      <c r="N20" s="53">
        <f t="shared" si="3"/>
        <v>6399.8935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60" t="s">
        <v>30</v>
      </c>
      <c r="B21" s="51" t="s">
        <v>23</v>
      </c>
      <c r="C21" s="51" t="s">
        <v>8</v>
      </c>
      <c r="D21" s="52" t="s">
        <v>12</v>
      </c>
      <c r="E21" s="93" t="s">
        <v>40</v>
      </c>
      <c r="F21" s="94"/>
      <c r="G21" s="51" t="s">
        <v>10</v>
      </c>
      <c r="H21" s="61">
        <f>H22+H25+H31+H28</f>
        <v>4994.35</v>
      </c>
      <c r="I21" s="61">
        <f>I22+I25+I31</f>
        <v>6319.639999999999</v>
      </c>
      <c r="J21" s="61">
        <f>J22+J25+J31</f>
        <v>157.99099999999999</v>
      </c>
      <c r="K21" s="61">
        <f>K22+K25+K31</f>
        <v>6161.648999999999</v>
      </c>
      <c r="L21" s="61">
        <f>L22+L25+L31</f>
        <v>6736.7300000000005</v>
      </c>
      <c r="M21" s="53">
        <f t="shared" si="2"/>
        <v>336.83650000000006</v>
      </c>
      <c r="N21" s="53">
        <f t="shared" si="3"/>
        <v>6399.8935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8" t="s">
        <v>13</v>
      </c>
      <c r="B22" s="49" t="s">
        <v>23</v>
      </c>
      <c r="C22" s="49" t="s">
        <v>8</v>
      </c>
      <c r="D22" s="59" t="s">
        <v>12</v>
      </c>
      <c r="E22" s="89" t="s">
        <v>43</v>
      </c>
      <c r="F22" s="90"/>
      <c r="G22" s="49" t="s">
        <v>38</v>
      </c>
      <c r="H22" s="57">
        <f>H23+H24</f>
        <v>3726</v>
      </c>
      <c r="I22" s="57">
        <f>I23+I24</f>
        <v>4982.389999999999</v>
      </c>
      <c r="J22" s="53">
        <f t="shared" si="0"/>
        <v>124.55975</v>
      </c>
      <c r="K22" s="53">
        <f t="shared" si="1"/>
        <v>4857.830249999999</v>
      </c>
      <c r="L22" s="57">
        <f>L23+L24</f>
        <v>5300.4400000000005</v>
      </c>
      <c r="M22" s="53">
        <f t="shared" si="2"/>
        <v>265.02200000000005</v>
      </c>
      <c r="N22" s="53">
        <f t="shared" si="3"/>
        <v>5035.418000000001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8" t="s">
        <v>14</v>
      </c>
      <c r="B23" s="49" t="s">
        <v>23</v>
      </c>
      <c r="C23" s="49" t="s">
        <v>8</v>
      </c>
      <c r="D23" s="59" t="s">
        <v>12</v>
      </c>
      <c r="E23" s="89" t="s">
        <v>71</v>
      </c>
      <c r="F23" s="90"/>
      <c r="G23" s="49" t="s">
        <v>28</v>
      </c>
      <c r="H23" s="57">
        <v>2821</v>
      </c>
      <c r="I23" s="57">
        <v>3826.72</v>
      </c>
      <c r="J23" s="53">
        <f t="shared" si="0"/>
        <v>95.668</v>
      </c>
      <c r="K23" s="53">
        <f t="shared" si="1"/>
        <v>3731.0519999999997</v>
      </c>
      <c r="L23" s="57">
        <v>4071</v>
      </c>
      <c r="M23" s="53">
        <f t="shared" si="2"/>
        <v>203.55</v>
      </c>
      <c r="N23" s="53">
        <f t="shared" si="3"/>
        <v>3867.45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8" t="s">
        <v>15</v>
      </c>
      <c r="B24" s="49" t="s">
        <v>23</v>
      </c>
      <c r="C24" s="49" t="s">
        <v>8</v>
      </c>
      <c r="D24" s="59" t="s">
        <v>12</v>
      </c>
      <c r="E24" s="89" t="s">
        <v>72</v>
      </c>
      <c r="F24" s="90"/>
      <c r="G24" s="49" t="s">
        <v>39</v>
      </c>
      <c r="H24" s="57">
        <v>905</v>
      </c>
      <c r="I24" s="57">
        <v>1155.67</v>
      </c>
      <c r="J24" s="53">
        <f t="shared" si="0"/>
        <v>28.891750000000002</v>
      </c>
      <c r="K24" s="53">
        <f t="shared" si="1"/>
        <v>1126.77825</v>
      </c>
      <c r="L24" s="57">
        <v>1229.44</v>
      </c>
      <c r="M24" s="53">
        <f t="shared" si="2"/>
        <v>61.47200000000001</v>
      </c>
      <c r="N24" s="53">
        <f t="shared" si="3"/>
        <v>1167.968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62" t="s">
        <v>44</v>
      </c>
      <c r="B25" s="49" t="s">
        <v>23</v>
      </c>
      <c r="C25" s="49" t="s">
        <v>8</v>
      </c>
      <c r="D25" s="59" t="s">
        <v>12</v>
      </c>
      <c r="E25" s="89" t="s">
        <v>43</v>
      </c>
      <c r="F25" s="90"/>
      <c r="G25" s="49" t="s">
        <v>31</v>
      </c>
      <c r="H25" s="57">
        <v>530.25</v>
      </c>
      <c r="I25" s="57">
        <v>924.89</v>
      </c>
      <c r="J25" s="53">
        <f t="shared" si="0"/>
        <v>23.12225</v>
      </c>
      <c r="K25" s="53">
        <f t="shared" si="1"/>
        <v>901.76775</v>
      </c>
      <c r="L25" s="57">
        <v>1023.93</v>
      </c>
      <c r="M25" s="53">
        <f t="shared" si="2"/>
        <v>51.1965</v>
      </c>
      <c r="N25" s="53">
        <f t="shared" si="3"/>
        <v>972.7334999999999</v>
      </c>
      <c r="O25" s="7"/>
      <c r="P25" s="31"/>
      <c r="Q25" s="31"/>
      <c r="R25" s="32"/>
      <c r="S25" s="31"/>
      <c r="T25" s="31"/>
      <c r="U25" s="31"/>
      <c r="V25" s="10"/>
      <c r="W25" s="10"/>
      <c r="X25" s="18"/>
    </row>
    <row r="26" spans="1:24" ht="36">
      <c r="A26" s="62" t="s">
        <v>46</v>
      </c>
      <c r="B26" s="49" t="s">
        <v>23</v>
      </c>
      <c r="C26" s="49" t="s">
        <v>8</v>
      </c>
      <c r="D26" s="59" t="s">
        <v>12</v>
      </c>
      <c r="E26" s="89" t="s">
        <v>43</v>
      </c>
      <c r="F26" s="90"/>
      <c r="G26" s="49" t="s">
        <v>45</v>
      </c>
      <c r="H26" s="57">
        <v>530.25</v>
      </c>
      <c r="I26" s="57">
        <v>924.89</v>
      </c>
      <c r="J26" s="53">
        <f t="shared" si="0"/>
        <v>23.12225</v>
      </c>
      <c r="K26" s="53">
        <f t="shared" si="1"/>
        <v>901.76775</v>
      </c>
      <c r="L26" s="57">
        <v>1023.93</v>
      </c>
      <c r="M26" s="53">
        <f t="shared" si="2"/>
        <v>51.1965</v>
      </c>
      <c r="N26" s="53">
        <f t="shared" si="3"/>
        <v>972.7334999999999</v>
      </c>
      <c r="O26" s="7"/>
      <c r="P26" s="31"/>
      <c r="Q26" s="31"/>
      <c r="R26" s="32"/>
      <c r="S26" s="31"/>
      <c r="T26" s="31"/>
      <c r="U26" s="31"/>
      <c r="V26" s="10"/>
      <c r="W26" s="10"/>
      <c r="X26" s="18"/>
    </row>
    <row r="27" spans="1:24" ht="48" customHeight="1">
      <c r="A27" s="62" t="s">
        <v>48</v>
      </c>
      <c r="B27" s="49" t="s">
        <v>23</v>
      </c>
      <c r="C27" s="49" t="s">
        <v>8</v>
      </c>
      <c r="D27" s="59" t="s">
        <v>12</v>
      </c>
      <c r="E27" s="89" t="s">
        <v>73</v>
      </c>
      <c r="F27" s="90"/>
      <c r="G27" s="49" t="s">
        <v>27</v>
      </c>
      <c r="H27" s="57">
        <v>530.25</v>
      </c>
      <c r="I27" s="57">
        <v>924.89</v>
      </c>
      <c r="J27" s="53">
        <f>I27*2.5%</f>
        <v>23.12225</v>
      </c>
      <c r="K27" s="53">
        <f>I27-J27</f>
        <v>901.76775</v>
      </c>
      <c r="L27" s="57">
        <v>1023.93</v>
      </c>
      <c r="M27" s="53"/>
      <c r="N27" s="53"/>
      <c r="O27" s="7"/>
      <c r="P27" s="31"/>
      <c r="Q27" s="31"/>
      <c r="R27" s="32"/>
      <c r="S27" s="31"/>
      <c r="T27" s="31"/>
      <c r="U27" s="31"/>
      <c r="V27" s="10"/>
      <c r="W27" s="10"/>
      <c r="X27" s="18"/>
    </row>
    <row r="28" spans="1:24" ht="50.25" customHeight="1">
      <c r="A28" s="63" t="s">
        <v>100</v>
      </c>
      <c r="B28" s="64" t="s">
        <v>23</v>
      </c>
      <c r="C28" s="64" t="s">
        <v>8</v>
      </c>
      <c r="D28" s="65" t="s">
        <v>12</v>
      </c>
      <c r="E28" s="87" t="s">
        <v>103</v>
      </c>
      <c r="F28" s="88"/>
      <c r="G28" s="64" t="s">
        <v>27</v>
      </c>
      <c r="H28" s="61">
        <v>110</v>
      </c>
      <c r="I28" s="61">
        <v>0</v>
      </c>
      <c r="J28" s="53">
        <f t="shared" si="0"/>
        <v>0</v>
      </c>
      <c r="K28" s="53">
        <f t="shared" si="1"/>
        <v>0</v>
      </c>
      <c r="L28" s="61">
        <v>0</v>
      </c>
      <c r="M28" s="53">
        <f>L28*5%</f>
        <v>0</v>
      </c>
      <c r="N28" s="53">
        <f>L28-M28</f>
        <v>0</v>
      </c>
      <c r="O28" s="7"/>
      <c r="P28" s="31"/>
      <c r="Q28" s="31"/>
      <c r="R28" s="32"/>
      <c r="S28" s="31"/>
      <c r="T28" s="31"/>
      <c r="U28" s="31"/>
      <c r="V28" s="10"/>
      <c r="W28" s="10"/>
      <c r="X28" s="18"/>
    </row>
    <row r="29" spans="1:24" ht="15" customHeight="1">
      <c r="A29" s="62" t="s">
        <v>101</v>
      </c>
      <c r="B29" s="49" t="s">
        <v>23</v>
      </c>
      <c r="C29" s="49" t="s">
        <v>8</v>
      </c>
      <c r="D29" s="59" t="s">
        <v>12</v>
      </c>
      <c r="E29" s="85" t="s">
        <v>103</v>
      </c>
      <c r="F29" s="86"/>
      <c r="G29" s="49" t="s">
        <v>27</v>
      </c>
      <c r="H29" s="57">
        <v>99</v>
      </c>
      <c r="I29" s="57">
        <v>0</v>
      </c>
      <c r="J29" s="53">
        <f t="shared" si="0"/>
        <v>0</v>
      </c>
      <c r="K29" s="53">
        <f t="shared" si="1"/>
        <v>0</v>
      </c>
      <c r="L29" s="57">
        <v>0</v>
      </c>
      <c r="M29" s="53">
        <f>L29*5%</f>
        <v>0</v>
      </c>
      <c r="N29" s="53">
        <f>L29-M29</f>
        <v>0</v>
      </c>
      <c r="O29" s="7"/>
      <c r="P29" s="31"/>
      <c r="Q29" s="31"/>
      <c r="R29" s="32"/>
      <c r="S29" s="31"/>
      <c r="T29" s="31"/>
      <c r="U29" s="31"/>
      <c r="V29" s="10"/>
      <c r="W29" s="10"/>
      <c r="X29" s="18"/>
    </row>
    <row r="30" spans="1:24" ht="24">
      <c r="A30" s="62" t="s">
        <v>102</v>
      </c>
      <c r="B30" s="49" t="s">
        <v>23</v>
      </c>
      <c r="C30" s="49" t="s">
        <v>8</v>
      </c>
      <c r="D30" s="59" t="s">
        <v>8</v>
      </c>
      <c r="E30" s="85" t="s">
        <v>103</v>
      </c>
      <c r="F30" s="86"/>
      <c r="G30" s="49" t="s">
        <v>27</v>
      </c>
      <c r="H30" s="57">
        <v>11</v>
      </c>
      <c r="I30" s="57">
        <v>0</v>
      </c>
      <c r="J30" s="53">
        <f t="shared" si="0"/>
        <v>0</v>
      </c>
      <c r="K30" s="53">
        <f t="shared" si="1"/>
        <v>0</v>
      </c>
      <c r="L30" s="57">
        <v>0</v>
      </c>
      <c r="M30" s="53">
        <f>L30*5%</f>
        <v>0</v>
      </c>
      <c r="N30" s="53">
        <f>L30-M30</f>
        <v>0</v>
      </c>
      <c r="O30" s="7"/>
      <c r="P30" s="31"/>
      <c r="Q30" s="31"/>
      <c r="R30" s="32"/>
      <c r="S30" s="31"/>
      <c r="T30" s="31"/>
      <c r="U30" s="31"/>
      <c r="V30" s="10"/>
      <c r="W30" s="10"/>
      <c r="X30" s="18"/>
    </row>
    <row r="31" spans="1:24" ht="51" customHeight="1">
      <c r="A31" s="63" t="s">
        <v>66</v>
      </c>
      <c r="B31" s="64" t="s">
        <v>23</v>
      </c>
      <c r="C31" s="64" t="s">
        <v>89</v>
      </c>
      <c r="D31" s="65" t="s">
        <v>21</v>
      </c>
      <c r="E31" s="101" t="s">
        <v>43</v>
      </c>
      <c r="F31" s="102"/>
      <c r="G31" s="64" t="s">
        <v>27</v>
      </c>
      <c r="H31" s="61">
        <f>H32+H33</f>
        <v>628.1</v>
      </c>
      <c r="I31" s="61">
        <v>412.36</v>
      </c>
      <c r="J31" s="53">
        <f t="shared" si="0"/>
        <v>10.309000000000001</v>
      </c>
      <c r="K31" s="53">
        <f t="shared" si="1"/>
        <v>402.051</v>
      </c>
      <c r="L31" s="61">
        <f>L32+L33</f>
        <v>412.36</v>
      </c>
      <c r="M31" s="53">
        <f>L31*5%</f>
        <v>20.618000000000002</v>
      </c>
      <c r="N31" s="53">
        <f>L31-M31</f>
        <v>391.742</v>
      </c>
      <c r="O31" s="36"/>
      <c r="P31" s="28"/>
      <c r="Q31" s="31"/>
      <c r="R31" s="32"/>
      <c r="S31" s="31"/>
      <c r="T31" s="31"/>
      <c r="U31" s="31"/>
      <c r="V31" s="10"/>
      <c r="W31" s="10"/>
      <c r="X31" s="18"/>
    </row>
    <row r="32" spans="1:24" s="38" customFormat="1" ht="12.75">
      <c r="A32" s="62" t="s">
        <v>66</v>
      </c>
      <c r="B32" s="49" t="s">
        <v>23</v>
      </c>
      <c r="C32" s="49" t="s">
        <v>89</v>
      </c>
      <c r="D32" s="59" t="s">
        <v>21</v>
      </c>
      <c r="E32" s="89" t="s">
        <v>43</v>
      </c>
      <c r="F32" s="90"/>
      <c r="G32" s="49" t="s">
        <v>27</v>
      </c>
      <c r="H32" s="57">
        <v>609.2</v>
      </c>
      <c r="I32" s="57">
        <v>400</v>
      </c>
      <c r="J32" s="53">
        <f t="shared" si="0"/>
        <v>10</v>
      </c>
      <c r="K32" s="53">
        <f t="shared" si="1"/>
        <v>390</v>
      </c>
      <c r="L32" s="57">
        <v>400</v>
      </c>
      <c r="M32" s="53">
        <f>L32*5%</f>
        <v>20</v>
      </c>
      <c r="N32" s="53">
        <f>L32-M32</f>
        <v>380</v>
      </c>
      <c r="O32" s="39"/>
      <c r="P32" s="40"/>
      <c r="Q32" s="28"/>
      <c r="R32" s="29"/>
      <c r="S32" s="28"/>
      <c r="T32" s="28"/>
      <c r="U32" s="28"/>
      <c r="V32" s="9"/>
      <c r="W32" s="9"/>
      <c r="X32" s="37"/>
    </row>
    <row r="33" spans="1:24" s="44" customFormat="1" ht="24">
      <c r="A33" s="62" t="s">
        <v>67</v>
      </c>
      <c r="B33" s="49" t="s">
        <v>23</v>
      </c>
      <c r="C33" s="49" t="s">
        <v>89</v>
      </c>
      <c r="D33" s="59" t="s">
        <v>21</v>
      </c>
      <c r="E33" s="89" t="s">
        <v>43</v>
      </c>
      <c r="F33" s="90"/>
      <c r="G33" s="49" t="s">
        <v>27</v>
      </c>
      <c r="H33" s="57">
        <v>18.9</v>
      </c>
      <c r="I33" s="57">
        <v>12.36</v>
      </c>
      <c r="J33" s="53">
        <f t="shared" si="0"/>
        <v>0.309</v>
      </c>
      <c r="K33" s="53">
        <f t="shared" si="1"/>
        <v>12.051</v>
      </c>
      <c r="L33" s="57">
        <v>12.36</v>
      </c>
      <c r="M33" s="53">
        <f>L33*5%</f>
        <v>0.618</v>
      </c>
      <c r="N33" s="53">
        <f>L33-M33</f>
        <v>11.741999999999999</v>
      </c>
      <c r="O33" s="39"/>
      <c r="P33" s="40"/>
      <c r="Q33" s="40"/>
      <c r="R33" s="41"/>
      <c r="S33" s="40"/>
      <c r="T33" s="40"/>
      <c r="U33" s="40"/>
      <c r="V33" s="42"/>
      <c r="W33" s="42"/>
      <c r="X33" s="43"/>
    </row>
    <row r="34" spans="1:24" s="44" customFormat="1" ht="12.75">
      <c r="A34" s="66" t="s">
        <v>32</v>
      </c>
      <c r="B34" s="64" t="s">
        <v>23</v>
      </c>
      <c r="C34" s="64" t="s">
        <v>8</v>
      </c>
      <c r="D34" s="65" t="s">
        <v>33</v>
      </c>
      <c r="E34" s="101" t="s">
        <v>49</v>
      </c>
      <c r="F34" s="102"/>
      <c r="G34" s="64" t="s">
        <v>50</v>
      </c>
      <c r="H34" s="61">
        <f>H35</f>
        <v>65.37</v>
      </c>
      <c r="I34" s="61">
        <f>I35</f>
        <v>65.9</v>
      </c>
      <c r="J34" s="53">
        <f t="shared" si="0"/>
        <v>1.6475000000000002</v>
      </c>
      <c r="K34" s="53">
        <f t="shared" si="1"/>
        <v>64.25250000000001</v>
      </c>
      <c r="L34" s="61">
        <f>L35</f>
        <v>68.4</v>
      </c>
      <c r="M34" s="53">
        <f>L34*5%</f>
        <v>3.4200000000000004</v>
      </c>
      <c r="N34" s="53">
        <f>L34-M34</f>
        <v>64.98</v>
      </c>
      <c r="O34" s="6"/>
      <c r="P34" s="6"/>
      <c r="Q34" s="40"/>
      <c r="R34" s="41"/>
      <c r="S34" s="40"/>
      <c r="T34" s="40"/>
      <c r="U34" s="40"/>
      <c r="V34" s="42"/>
      <c r="W34" s="42"/>
      <c r="X34" s="43"/>
    </row>
    <row r="35" spans="1:22" ht="14.25">
      <c r="A35" s="67" t="s">
        <v>34</v>
      </c>
      <c r="B35" s="49" t="s">
        <v>23</v>
      </c>
      <c r="C35" s="49" t="s">
        <v>8</v>
      </c>
      <c r="D35" s="59" t="s">
        <v>33</v>
      </c>
      <c r="E35" s="89" t="s">
        <v>49</v>
      </c>
      <c r="F35" s="90"/>
      <c r="G35" s="49" t="s">
        <v>51</v>
      </c>
      <c r="H35" s="57">
        <v>65.37</v>
      </c>
      <c r="I35" s="57">
        <v>65.9</v>
      </c>
      <c r="J35" s="53">
        <f t="shared" si="0"/>
        <v>1.6475000000000002</v>
      </c>
      <c r="K35" s="53">
        <f t="shared" si="1"/>
        <v>64.25250000000001</v>
      </c>
      <c r="L35" s="57">
        <v>68.4</v>
      </c>
      <c r="M35" s="53">
        <f>L35*5%</f>
        <v>3.4200000000000004</v>
      </c>
      <c r="N35" s="53">
        <f>L35-M35</f>
        <v>64.98</v>
      </c>
      <c r="O35" s="6"/>
      <c r="P35" s="6"/>
      <c r="Q35" s="6"/>
      <c r="R35" s="25"/>
      <c r="S35" s="22"/>
      <c r="T35" s="23"/>
      <c r="U35" s="22"/>
      <c r="V35" s="8"/>
    </row>
    <row r="36" spans="1:22" ht="14.25">
      <c r="A36" s="66" t="s">
        <v>36</v>
      </c>
      <c r="B36" s="68" t="s">
        <v>23</v>
      </c>
      <c r="C36" s="68" t="s">
        <v>8</v>
      </c>
      <c r="D36" s="68" t="s">
        <v>35</v>
      </c>
      <c r="E36" s="103" t="s">
        <v>40</v>
      </c>
      <c r="F36" s="104"/>
      <c r="G36" s="64" t="s">
        <v>10</v>
      </c>
      <c r="H36" s="61">
        <v>0.7</v>
      </c>
      <c r="I36" s="61">
        <v>0.7</v>
      </c>
      <c r="J36" s="61">
        <v>0</v>
      </c>
      <c r="K36" s="53">
        <f t="shared" si="1"/>
        <v>0.7</v>
      </c>
      <c r="L36" s="61">
        <v>0.7</v>
      </c>
      <c r="M36" s="61">
        <v>0</v>
      </c>
      <c r="N36" s="53">
        <f>L36-M36</f>
        <v>0.7</v>
      </c>
      <c r="O36" s="31"/>
      <c r="P36" s="32"/>
      <c r="Q36" s="6"/>
      <c r="R36" s="25"/>
      <c r="S36" s="22"/>
      <c r="T36" s="23"/>
      <c r="U36" s="22"/>
      <c r="V36" s="8"/>
    </row>
    <row r="37" spans="1:21" ht="36">
      <c r="A37" s="62" t="s">
        <v>48</v>
      </c>
      <c r="B37" s="69" t="s">
        <v>23</v>
      </c>
      <c r="C37" s="69" t="s">
        <v>8</v>
      </c>
      <c r="D37" s="69" t="s">
        <v>35</v>
      </c>
      <c r="E37" s="91" t="s">
        <v>74</v>
      </c>
      <c r="F37" s="92"/>
      <c r="G37" s="49" t="s">
        <v>27</v>
      </c>
      <c r="H37" s="57">
        <v>0.7</v>
      </c>
      <c r="I37" s="57">
        <v>0.7</v>
      </c>
      <c r="J37" s="57">
        <v>0</v>
      </c>
      <c r="K37" s="53">
        <f t="shared" si="1"/>
        <v>0.7</v>
      </c>
      <c r="L37" s="57">
        <v>0.7</v>
      </c>
      <c r="M37" s="57">
        <v>0</v>
      </c>
      <c r="N37" s="53">
        <f>L37-M37</f>
        <v>0.7</v>
      </c>
      <c r="O37" s="31"/>
      <c r="P37" s="32"/>
      <c r="Q37" s="31"/>
      <c r="R37" s="31"/>
      <c r="S37" s="31"/>
      <c r="T37" s="10"/>
      <c r="U37" s="10"/>
    </row>
    <row r="38" spans="1:21" ht="12.75">
      <c r="A38" s="60" t="s">
        <v>37</v>
      </c>
      <c r="B38" s="64" t="s">
        <v>23</v>
      </c>
      <c r="C38" s="64" t="s">
        <v>16</v>
      </c>
      <c r="D38" s="68" t="s">
        <v>21</v>
      </c>
      <c r="E38" s="103" t="s">
        <v>40</v>
      </c>
      <c r="F38" s="104"/>
      <c r="G38" s="68" t="s">
        <v>10</v>
      </c>
      <c r="H38" s="61">
        <f>H39</f>
        <v>142.79999999999998</v>
      </c>
      <c r="I38" s="61">
        <f>I39</f>
        <v>147.7</v>
      </c>
      <c r="J38" s="61">
        <v>0</v>
      </c>
      <c r="K38" s="53">
        <f t="shared" si="1"/>
        <v>147.7</v>
      </c>
      <c r="L38" s="61">
        <f>L39</f>
        <v>153.1</v>
      </c>
      <c r="M38" s="61">
        <v>0</v>
      </c>
      <c r="N38" s="53">
        <f>L38-M38</f>
        <v>153.1</v>
      </c>
      <c r="O38" s="18"/>
      <c r="P38" s="18"/>
      <c r="Q38" s="31"/>
      <c r="R38" s="31"/>
      <c r="S38" s="31"/>
      <c r="T38" s="10"/>
      <c r="U38" s="10"/>
    </row>
    <row r="39" spans="1:21" ht="12.75">
      <c r="A39" s="58" t="s">
        <v>30</v>
      </c>
      <c r="B39" s="69" t="s">
        <v>23</v>
      </c>
      <c r="C39" s="69" t="s">
        <v>16</v>
      </c>
      <c r="D39" s="69" t="s">
        <v>21</v>
      </c>
      <c r="E39" s="70" t="s">
        <v>75</v>
      </c>
      <c r="F39" s="71"/>
      <c r="G39" s="69" t="s">
        <v>10</v>
      </c>
      <c r="H39" s="57">
        <f>H41+H42+H43</f>
        <v>142.79999999999998</v>
      </c>
      <c r="I39" s="57">
        <f>I41+I42+I43</f>
        <v>147.7</v>
      </c>
      <c r="J39" s="57">
        <v>0</v>
      </c>
      <c r="K39" s="53">
        <f t="shared" si="1"/>
        <v>147.7</v>
      </c>
      <c r="L39" s="57">
        <f>L41+L42+L43</f>
        <v>153.1</v>
      </c>
      <c r="M39" s="57">
        <v>0</v>
      </c>
      <c r="N39" s="53">
        <f>L39-M39</f>
        <v>153.1</v>
      </c>
      <c r="O39" s="28"/>
      <c r="P39" s="29"/>
      <c r="Q39" s="18"/>
      <c r="R39" s="18"/>
      <c r="S39" s="18"/>
      <c r="T39" s="18"/>
      <c r="U39" s="18"/>
    </row>
    <row r="40" spans="1:21" ht="12.75">
      <c r="A40" s="58" t="s">
        <v>60</v>
      </c>
      <c r="B40" s="69" t="s">
        <v>23</v>
      </c>
      <c r="C40" s="69" t="s">
        <v>16</v>
      </c>
      <c r="D40" s="69" t="s">
        <v>21</v>
      </c>
      <c r="E40" s="91" t="s">
        <v>75</v>
      </c>
      <c r="F40" s="92"/>
      <c r="G40" s="69" t="s">
        <v>61</v>
      </c>
      <c r="H40" s="57">
        <f>H41+H42</f>
        <v>130.2</v>
      </c>
      <c r="I40" s="57">
        <f>I41+I42</f>
        <v>135.1</v>
      </c>
      <c r="J40" s="57">
        <v>0</v>
      </c>
      <c r="K40" s="53">
        <f t="shared" si="1"/>
        <v>135.1</v>
      </c>
      <c r="L40" s="57">
        <f>L41+L42</f>
        <v>140.5</v>
      </c>
      <c r="M40" s="57">
        <v>0</v>
      </c>
      <c r="N40" s="53">
        <f>L40-M40</f>
        <v>140.5</v>
      </c>
      <c r="O40" s="28"/>
      <c r="P40" s="29"/>
      <c r="Q40" s="28"/>
      <c r="R40" s="28"/>
      <c r="S40" s="30"/>
      <c r="T40" s="9"/>
      <c r="U40" s="9"/>
    </row>
    <row r="41" spans="1:21" ht="24">
      <c r="A41" s="62" t="s">
        <v>52</v>
      </c>
      <c r="B41" s="69" t="s">
        <v>23</v>
      </c>
      <c r="C41" s="69" t="s">
        <v>16</v>
      </c>
      <c r="D41" s="69" t="s">
        <v>21</v>
      </c>
      <c r="E41" s="91" t="s">
        <v>75</v>
      </c>
      <c r="F41" s="92"/>
      <c r="G41" s="69" t="s">
        <v>28</v>
      </c>
      <c r="H41" s="57">
        <v>100</v>
      </c>
      <c r="I41" s="57">
        <v>103.76</v>
      </c>
      <c r="J41" s="57">
        <v>0</v>
      </c>
      <c r="K41" s="53">
        <f t="shared" si="1"/>
        <v>103.76</v>
      </c>
      <c r="L41" s="57">
        <v>107.91</v>
      </c>
      <c r="M41" s="57">
        <v>0</v>
      </c>
      <c r="N41" s="53">
        <f>L41-M41</f>
        <v>107.91</v>
      </c>
      <c r="O41" s="28"/>
      <c r="P41" s="29"/>
      <c r="Q41" s="28"/>
      <c r="R41" s="28"/>
      <c r="S41" s="30"/>
      <c r="T41" s="9"/>
      <c r="U41" s="9"/>
    </row>
    <row r="42" spans="1:21" ht="48">
      <c r="A42" s="62" t="s">
        <v>53</v>
      </c>
      <c r="B42" s="69" t="s">
        <v>23</v>
      </c>
      <c r="C42" s="69" t="s">
        <v>16</v>
      </c>
      <c r="D42" s="69" t="s">
        <v>21</v>
      </c>
      <c r="E42" s="91" t="s">
        <v>75</v>
      </c>
      <c r="F42" s="92"/>
      <c r="G42" s="69" t="s">
        <v>39</v>
      </c>
      <c r="H42" s="57">
        <v>30.2</v>
      </c>
      <c r="I42" s="57">
        <v>31.34</v>
      </c>
      <c r="J42" s="57">
        <v>0</v>
      </c>
      <c r="K42" s="53">
        <f t="shared" si="1"/>
        <v>31.34</v>
      </c>
      <c r="L42" s="57">
        <v>32.59</v>
      </c>
      <c r="M42" s="57">
        <v>0</v>
      </c>
      <c r="N42" s="53">
        <f>L42-M42</f>
        <v>32.59</v>
      </c>
      <c r="O42" s="28"/>
      <c r="P42" s="29"/>
      <c r="Q42" s="28"/>
      <c r="R42" s="28"/>
      <c r="S42" s="30"/>
      <c r="T42" s="9"/>
      <c r="U42" s="9"/>
    </row>
    <row r="43" spans="1:21" ht="60" customHeight="1">
      <c r="A43" s="62" t="s">
        <v>48</v>
      </c>
      <c r="B43" s="69" t="s">
        <v>23</v>
      </c>
      <c r="C43" s="69" t="s">
        <v>16</v>
      </c>
      <c r="D43" s="69" t="s">
        <v>21</v>
      </c>
      <c r="E43" s="91" t="s">
        <v>75</v>
      </c>
      <c r="F43" s="92"/>
      <c r="G43" s="69" t="s">
        <v>27</v>
      </c>
      <c r="H43" s="57">
        <v>12.6</v>
      </c>
      <c r="I43" s="57">
        <v>12.6</v>
      </c>
      <c r="J43" s="57">
        <v>0</v>
      </c>
      <c r="K43" s="53">
        <f t="shared" si="1"/>
        <v>12.6</v>
      </c>
      <c r="L43" s="57">
        <v>12.6</v>
      </c>
      <c r="M43" s="57">
        <v>0</v>
      </c>
      <c r="N43" s="53">
        <f>L43-M43</f>
        <v>12.6</v>
      </c>
      <c r="O43" s="31"/>
      <c r="P43" s="32"/>
      <c r="Q43" s="28"/>
      <c r="R43" s="28"/>
      <c r="S43" s="30"/>
      <c r="T43" s="9"/>
      <c r="U43" s="9"/>
    </row>
    <row r="44" spans="1:21" ht="12.75">
      <c r="A44" s="66" t="s">
        <v>62</v>
      </c>
      <c r="B44" s="64" t="s">
        <v>23</v>
      </c>
      <c r="C44" s="64" t="s">
        <v>12</v>
      </c>
      <c r="D44" s="65" t="s">
        <v>26</v>
      </c>
      <c r="E44" s="101" t="s">
        <v>54</v>
      </c>
      <c r="F44" s="102"/>
      <c r="G44" s="64" t="s">
        <v>10</v>
      </c>
      <c r="H44" s="61">
        <v>5085.76</v>
      </c>
      <c r="I44" s="61">
        <f aca="true" t="shared" si="5" ref="I44:N44">I45</f>
        <v>1957.88</v>
      </c>
      <c r="J44" s="61">
        <f t="shared" si="5"/>
        <v>48.947</v>
      </c>
      <c r="K44" s="61">
        <f t="shared" si="5"/>
        <v>1908.933</v>
      </c>
      <c r="L44" s="61">
        <f t="shared" si="5"/>
        <v>2114.62</v>
      </c>
      <c r="M44" s="61">
        <f t="shared" si="5"/>
        <v>105.731</v>
      </c>
      <c r="N44" s="61">
        <f t="shared" si="5"/>
        <v>2008.889</v>
      </c>
      <c r="O44" s="6"/>
      <c r="P44" s="6"/>
      <c r="Q44" s="31"/>
      <c r="R44" s="31"/>
      <c r="S44" s="31"/>
      <c r="T44" s="9"/>
      <c r="U44" s="9"/>
    </row>
    <row r="45" spans="1:22" ht="36">
      <c r="A45" s="72" t="s">
        <v>48</v>
      </c>
      <c r="B45" s="49" t="s">
        <v>23</v>
      </c>
      <c r="C45" s="49" t="s">
        <v>12</v>
      </c>
      <c r="D45" s="59" t="s">
        <v>26</v>
      </c>
      <c r="E45" s="89" t="s">
        <v>81</v>
      </c>
      <c r="F45" s="90"/>
      <c r="G45" s="49" t="s">
        <v>27</v>
      </c>
      <c r="H45" s="57">
        <v>5085.76</v>
      </c>
      <c r="I45" s="57">
        <v>1957.88</v>
      </c>
      <c r="J45" s="61">
        <f>I45*2.5%</f>
        <v>48.947</v>
      </c>
      <c r="K45" s="53">
        <f>I45-J45</f>
        <v>1908.933</v>
      </c>
      <c r="L45" s="57">
        <v>2114.62</v>
      </c>
      <c r="M45" s="61">
        <f>L45*5%</f>
        <v>105.731</v>
      </c>
      <c r="N45" s="53">
        <f>L45-M45</f>
        <v>2008.889</v>
      </c>
      <c r="O45" s="6"/>
      <c r="P45" s="6"/>
      <c r="Q45" s="6"/>
      <c r="R45" s="25"/>
      <c r="S45" s="22"/>
      <c r="T45" s="23"/>
      <c r="U45" s="22"/>
      <c r="V45" s="8"/>
    </row>
    <row r="46" spans="1:22" ht="14.25">
      <c r="A46" s="80" t="s">
        <v>88</v>
      </c>
      <c r="B46" s="64" t="s">
        <v>23</v>
      </c>
      <c r="C46" s="64" t="s">
        <v>89</v>
      </c>
      <c r="D46" s="65" t="s">
        <v>16</v>
      </c>
      <c r="E46" s="101" t="s">
        <v>73</v>
      </c>
      <c r="F46" s="102"/>
      <c r="G46" s="64" t="s">
        <v>31</v>
      </c>
      <c r="H46" s="61">
        <v>960</v>
      </c>
      <c r="I46" s="61">
        <v>625</v>
      </c>
      <c r="J46" s="61">
        <f>I46*2.5%</f>
        <v>15.625</v>
      </c>
      <c r="K46" s="53">
        <f>I46-J46</f>
        <v>609.375</v>
      </c>
      <c r="L46" s="61">
        <v>438.97</v>
      </c>
      <c r="M46" s="61">
        <f>L46*5%</f>
        <v>21.948500000000003</v>
      </c>
      <c r="N46" s="53">
        <f>L46-M46</f>
        <v>417.0215</v>
      </c>
      <c r="O46" s="81"/>
      <c r="P46" s="81"/>
      <c r="Q46" s="6"/>
      <c r="R46" s="25"/>
      <c r="S46" s="22"/>
      <c r="T46" s="23"/>
      <c r="U46" s="22"/>
      <c r="V46" s="8"/>
    </row>
    <row r="47" spans="1:21" s="38" customFormat="1" ht="24.75">
      <c r="A47" s="72" t="s">
        <v>90</v>
      </c>
      <c r="B47" s="49" t="s">
        <v>23</v>
      </c>
      <c r="C47" s="49" t="s">
        <v>89</v>
      </c>
      <c r="D47" s="59" t="s">
        <v>16</v>
      </c>
      <c r="E47" s="89" t="s">
        <v>73</v>
      </c>
      <c r="F47" s="90"/>
      <c r="G47" s="49" t="s">
        <v>45</v>
      </c>
      <c r="H47" s="57">
        <v>960</v>
      </c>
      <c r="I47" s="57">
        <v>625</v>
      </c>
      <c r="J47" s="61">
        <f>I47*2.5%</f>
        <v>15.625</v>
      </c>
      <c r="K47" s="53">
        <f>I47-J47</f>
        <v>609.375</v>
      </c>
      <c r="L47" s="57">
        <v>438.97</v>
      </c>
      <c r="M47" s="61">
        <f>L47*5%</f>
        <v>21.948500000000003</v>
      </c>
      <c r="N47" s="53">
        <f>L47-M47</f>
        <v>417.0215</v>
      </c>
      <c r="O47" s="6"/>
      <c r="P47" s="6"/>
      <c r="Q47" s="81"/>
      <c r="R47" s="82"/>
      <c r="S47" s="83"/>
      <c r="T47" s="84"/>
      <c r="U47" s="83"/>
    </row>
    <row r="48" spans="1:22" ht="36">
      <c r="A48" s="72" t="s">
        <v>48</v>
      </c>
      <c r="B48" s="49" t="s">
        <v>23</v>
      </c>
      <c r="C48" s="49" t="s">
        <v>89</v>
      </c>
      <c r="D48" s="59" t="s">
        <v>16</v>
      </c>
      <c r="E48" s="89" t="s">
        <v>73</v>
      </c>
      <c r="F48" s="90"/>
      <c r="G48" s="49" t="s">
        <v>94</v>
      </c>
      <c r="H48" s="57">
        <v>843.4</v>
      </c>
      <c r="I48" s="57">
        <v>625</v>
      </c>
      <c r="J48" s="61">
        <f aca="true" t="shared" si="6" ref="J48:J56">I48*2.5%</f>
        <v>15.625</v>
      </c>
      <c r="K48" s="53">
        <f t="shared" si="1"/>
        <v>609.375</v>
      </c>
      <c r="L48" s="57">
        <v>438.97</v>
      </c>
      <c r="M48" s="61">
        <f aca="true" t="shared" si="7" ref="M48:M56">L48*5%</f>
        <v>21.948500000000003</v>
      </c>
      <c r="N48" s="53">
        <f>L48-M48</f>
        <v>417.0215</v>
      </c>
      <c r="O48" s="6"/>
      <c r="P48" s="6"/>
      <c r="Q48" s="6"/>
      <c r="R48" s="25"/>
      <c r="S48" s="22"/>
      <c r="T48" s="23"/>
      <c r="U48" s="22"/>
      <c r="V48" s="8"/>
    </row>
    <row r="49" spans="1:22" ht="14.25">
      <c r="A49" s="73" t="s">
        <v>18</v>
      </c>
      <c r="B49" s="64" t="s">
        <v>23</v>
      </c>
      <c r="C49" s="64" t="s">
        <v>19</v>
      </c>
      <c r="D49" s="65" t="s">
        <v>9</v>
      </c>
      <c r="E49" s="101" t="s">
        <v>40</v>
      </c>
      <c r="F49" s="102"/>
      <c r="G49" s="68" t="s">
        <v>10</v>
      </c>
      <c r="H49" s="61">
        <f>H50+H52</f>
        <v>4038.94</v>
      </c>
      <c r="I49" s="61">
        <v>3970.69</v>
      </c>
      <c r="J49" s="61">
        <f t="shared" si="6"/>
        <v>99.26725</v>
      </c>
      <c r="K49" s="53">
        <f t="shared" si="1"/>
        <v>3871.42275</v>
      </c>
      <c r="L49" s="61">
        <v>3856.89</v>
      </c>
      <c r="M49" s="61">
        <f t="shared" si="7"/>
        <v>192.8445</v>
      </c>
      <c r="N49" s="53">
        <f>L49-M49</f>
        <v>3664.0454999999997</v>
      </c>
      <c r="O49" s="31"/>
      <c r="P49" s="32"/>
      <c r="Q49" s="6"/>
      <c r="R49" s="25"/>
      <c r="S49" s="22"/>
      <c r="T49" s="23"/>
      <c r="U49" s="22"/>
      <c r="V49" s="8"/>
    </row>
    <row r="50" spans="1:21" ht="12.75">
      <c r="A50" s="74" t="s">
        <v>55</v>
      </c>
      <c r="B50" s="49" t="s">
        <v>23</v>
      </c>
      <c r="C50" s="49" t="s">
        <v>19</v>
      </c>
      <c r="D50" s="59" t="s">
        <v>8</v>
      </c>
      <c r="E50" s="89" t="s">
        <v>40</v>
      </c>
      <c r="F50" s="90"/>
      <c r="G50" s="69" t="s">
        <v>29</v>
      </c>
      <c r="H50" s="57">
        <v>3420.9</v>
      </c>
      <c r="I50" s="57">
        <v>3509.69</v>
      </c>
      <c r="J50" s="57" t="e">
        <f>#REF!+#REF!+J51+J52</f>
        <v>#REF!</v>
      </c>
      <c r="K50" s="57" t="e">
        <f>#REF!+#REF!+K51+K52</f>
        <v>#REF!</v>
      </c>
      <c r="L50" s="57">
        <v>3495.89</v>
      </c>
      <c r="M50" s="61">
        <f t="shared" si="7"/>
        <v>174.7945</v>
      </c>
      <c r="N50" s="53">
        <f>L50-M50</f>
        <v>3321.0955</v>
      </c>
      <c r="O50" s="31"/>
      <c r="P50" s="32"/>
      <c r="Q50" s="31"/>
      <c r="R50" s="31"/>
      <c r="S50" s="20"/>
      <c r="T50" s="10"/>
      <c r="U50" s="10"/>
    </row>
    <row r="51" spans="1:21" ht="12.75">
      <c r="A51" s="58" t="s">
        <v>104</v>
      </c>
      <c r="B51" s="49" t="s">
        <v>23</v>
      </c>
      <c r="C51" s="49" t="s">
        <v>19</v>
      </c>
      <c r="D51" s="59" t="s">
        <v>8</v>
      </c>
      <c r="E51" s="89" t="s">
        <v>78</v>
      </c>
      <c r="F51" s="90"/>
      <c r="G51" s="49" t="s">
        <v>29</v>
      </c>
      <c r="H51" s="57">
        <v>3320</v>
      </c>
      <c r="I51" s="57">
        <v>3309.69</v>
      </c>
      <c r="J51" s="61">
        <f>I51*2.5%</f>
        <v>82.74225000000001</v>
      </c>
      <c r="K51" s="53">
        <f>I51-J51</f>
        <v>3226.9477500000003</v>
      </c>
      <c r="L51" s="57">
        <v>3495.89</v>
      </c>
      <c r="M51" s="61">
        <f>L51*5%</f>
        <v>174.7945</v>
      </c>
      <c r="N51" s="53">
        <f>L51-M51</f>
        <v>3321.0955</v>
      </c>
      <c r="O51" s="31"/>
      <c r="P51" s="32"/>
      <c r="Q51" s="31"/>
      <c r="R51" s="31"/>
      <c r="S51" s="31"/>
      <c r="T51" s="10"/>
      <c r="U51" s="10"/>
    </row>
    <row r="52" spans="1:21" ht="12.75">
      <c r="A52" s="58" t="s">
        <v>25</v>
      </c>
      <c r="B52" s="49" t="s">
        <v>23</v>
      </c>
      <c r="C52" s="49" t="s">
        <v>19</v>
      </c>
      <c r="D52" s="59" t="s">
        <v>8</v>
      </c>
      <c r="E52" s="89" t="s">
        <v>79</v>
      </c>
      <c r="F52" s="90"/>
      <c r="G52" s="49" t="s">
        <v>29</v>
      </c>
      <c r="H52" s="57">
        <v>618.04</v>
      </c>
      <c r="I52" s="57">
        <v>461</v>
      </c>
      <c r="J52" s="57">
        <f>I52*2.5%</f>
        <v>11.525</v>
      </c>
      <c r="K52" s="79">
        <f>I52-J52</f>
        <v>449.475</v>
      </c>
      <c r="L52" s="57">
        <v>361</v>
      </c>
      <c r="M52" s="61">
        <f>L52*5%</f>
        <v>18.05</v>
      </c>
      <c r="N52" s="53">
        <f>L52-M52</f>
        <v>342.95</v>
      </c>
      <c r="O52" s="31"/>
      <c r="P52" s="32"/>
      <c r="Q52" s="31"/>
      <c r="R52" s="31"/>
      <c r="S52" s="31"/>
      <c r="T52" s="10"/>
      <c r="U52" s="10"/>
    </row>
    <row r="53" spans="1:21" ht="24">
      <c r="A53" s="75" t="s">
        <v>57</v>
      </c>
      <c r="B53" s="51" t="s">
        <v>23</v>
      </c>
      <c r="C53" s="51" t="s">
        <v>17</v>
      </c>
      <c r="D53" s="52" t="s">
        <v>8</v>
      </c>
      <c r="E53" s="101" t="s">
        <v>56</v>
      </c>
      <c r="F53" s="102"/>
      <c r="G53" s="76" t="s">
        <v>10</v>
      </c>
      <c r="H53" s="53">
        <f>H54</f>
        <v>113.9</v>
      </c>
      <c r="I53" s="53">
        <f>I54</f>
        <v>113.9</v>
      </c>
      <c r="J53" s="61">
        <f t="shared" si="6"/>
        <v>2.8475</v>
      </c>
      <c r="K53" s="53">
        <f t="shared" si="1"/>
        <v>111.05250000000001</v>
      </c>
      <c r="L53" s="53">
        <f>L54</f>
        <v>113.9</v>
      </c>
      <c r="M53" s="61">
        <f t="shared" si="7"/>
        <v>5.695</v>
      </c>
      <c r="N53" s="53">
        <f>L53-M53</f>
        <v>108.20500000000001</v>
      </c>
      <c r="O53" s="31"/>
      <c r="P53" s="32"/>
      <c r="Q53" s="31"/>
      <c r="R53" s="31"/>
      <c r="S53" s="31"/>
      <c r="T53" s="10"/>
      <c r="U53" s="10"/>
    </row>
    <row r="54" spans="1:21" ht="24">
      <c r="A54" s="77" t="s">
        <v>58</v>
      </c>
      <c r="B54" s="46" t="s">
        <v>23</v>
      </c>
      <c r="C54" s="46" t="s">
        <v>17</v>
      </c>
      <c r="D54" s="56" t="s">
        <v>8</v>
      </c>
      <c r="E54" s="89" t="s">
        <v>76</v>
      </c>
      <c r="F54" s="90"/>
      <c r="G54" s="78" t="s">
        <v>77</v>
      </c>
      <c r="H54" s="79">
        <v>113.9</v>
      </c>
      <c r="I54" s="79">
        <v>113.9</v>
      </c>
      <c r="J54" s="61">
        <f t="shared" si="6"/>
        <v>2.8475</v>
      </c>
      <c r="K54" s="53">
        <f t="shared" si="1"/>
        <v>111.05250000000001</v>
      </c>
      <c r="L54" s="79">
        <v>113.9</v>
      </c>
      <c r="M54" s="61">
        <f t="shared" si="7"/>
        <v>5.695</v>
      </c>
      <c r="N54" s="53">
        <f>L54-M54</f>
        <v>108.20500000000001</v>
      </c>
      <c r="O54" s="31"/>
      <c r="P54" s="32"/>
      <c r="Q54" s="31"/>
      <c r="R54" s="20"/>
      <c r="S54" s="20"/>
      <c r="T54" s="10"/>
      <c r="U54" s="10"/>
    </row>
    <row r="55" spans="1:21" ht="24">
      <c r="A55" s="75" t="s">
        <v>86</v>
      </c>
      <c r="B55" s="51" t="s">
        <v>95</v>
      </c>
      <c r="C55" s="51" t="s">
        <v>35</v>
      </c>
      <c r="D55" s="52" t="s">
        <v>8</v>
      </c>
      <c r="E55" s="101" t="s">
        <v>73</v>
      </c>
      <c r="F55" s="102"/>
      <c r="G55" s="76" t="s">
        <v>91</v>
      </c>
      <c r="H55" s="53">
        <v>1</v>
      </c>
      <c r="I55" s="53">
        <v>1</v>
      </c>
      <c r="J55" s="61">
        <f>I55*2.5%</f>
        <v>0.025</v>
      </c>
      <c r="K55" s="53">
        <f>I55-J55</f>
        <v>0.975</v>
      </c>
      <c r="L55" s="53">
        <v>1</v>
      </c>
      <c r="M55" s="61">
        <f>L55*5%</f>
        <v>0.05</v>
      </c>
      <c r="N55" s="53">
        <f>L55-M55</f>
        <v>0.95</v>
      </c>
      <c r="O55" s="31"/>
      <c r="P55" s="32"/>
      <c r="Q55" s="31"/>
      <c r="R55" s="20"/>
      <c r="S55" s="20"/>
      <c r="T55" s="10"/>
      <c r="U55" s="10"/>
    </row>
    <row r="56" spans="1:21" ht="26.25" customHeight="1">
      <c r="A56" s="75" t="s">
        <v>92</v>
      </c>
      <c r="B56" s="51" t="s">
        <v>23</v>
      </c>
      <c r="C56" s="51" t="s">
        <v>64</v>
      </c>
      <c r="D56" s="52" t="s">
        <v>21</v>
      </c>
      <c r="E56" s="101" t="s">
        <v>93</v>
      </c>
      <c r="F56" s="102"/>
      <c r="G56" s="76" t="s">
        <v>65</v>
      </c>
      <c r="H56" s="53">
        <v>159</v>
      </c>
      <c r="I56" s="53">
        <v>175</v>
      </c>
      <c r="J56" s="61">
        <f t="shared" si="6"/>
        <v>4.375</v>
      </c>
      <c r="K56" s="53">
        <f t="shared" si="1"/>
        <v>170.625</v>
      </c>
      <c r="L56" s="53">
        <v>175</v>
      </c>
      <c r="M56" s="61">
        <f t="shared" si="7"/>
        <v>8.75</v>
      </c>
      <c r="N56" s="53">
        <f>L56-M56</f>
        <v>166.25</v>
      </c>
      <c r="O56" s="31"/>
      <c r="P56" s="32"/>
      <c r="Q56" s="31"/>
      <c r="R56" s="20"/>
      <c r="S56" s="20"/>
      <c r="T56" s="10"/>
      <c r="U56" s="10"/>
    </row>
    <row r="57" spans="1:21" ht="25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Q57" s="31"/>
      <c r="R57" s="20"/>
      <c r="S57" s="20"/>
      <c r="T57" s="10"/>
      <c r="U57" s="10"/>
    </row>
  </sheetData>
  <sheetProtection/>
  <mergeCells count="46">
    <mergeCell ref="E51:F51"/>
    <mergeCell ref="E52:F52"/>
    <mergeCell ref="E42:F42"/>
    <mergeCell ref="E53:F53"/>
    <mergeCell ref="E27:F27"/>
    <mergeCell ref="E31:F31"/>
    <mergeCell ref="E32:F32"/>
    <mergeCell ref="E35:F35"/>
    <mergeCell ref="E36:F36"/>
    <mergeCell ref="E37:F37"/>
    <mergeCell ref="E38:F38"/>
    <mergeCell ref="E56:F56"/>
    <mergeCell ref="E44:F44"/>
    <mergeCell ref="E48:F48"/>
    <mergeCell ref="E49:F49"/>
    <mergeCell ref="E50:F50"/>
    <mergeCell ref="E54:F54"/>
    <mergeCell ref="E55:F55"/>
    <mergeCell ref="E45:F45"/>
    <mergeCell ref="E46:F46"/>
    <mergeCell ref="E21:F21"/>
    <mergeCell ref="E22:F22"/>
    <mergeCell ref="E41:F41"/>
    <mergeCell ref="E40:F40"/>
    <mergeCell ref="E23:F23"/>
    <mergeCell ref="E24:F24"/>
    <mergeCell ref="E25:F25"/>
    <mergeCell ref="E26:F26"/>
    <mergeCell ref="E34:F34"/>
    <mergeCell ref="E33:F33"/>
    <mergeCell ref="G8:P8"/>
    <mergeCell ref="G7:P7"/>
    <mergeCell ref="E17:F17"/>
    <mergeCell ref="E18:F18"/>
    <mergeCell ref="E19:F19"/>
    <mergeCell ref="E20:F20"/>
    <mergeCell ref="E47:F47"/>
    <mergeCell ref="E43:F43"/>
    <mergeCell ref="E15:F15"/>
    <mergeCell ref="E16:F16"/>
    <mergeCell ref="A1:N1"/>
    <mergeCell ref="O1:W1"/>
    <mergeCell ref="A11:A12"/>
    <mergeCell ref="E12:F12"/>
    <mergeCell ref="E13:F13"/>
    <mergeCell ref="E14:F14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2022-02-21T04:06:46Z</cp:lastPrinted>
  <dcterms:created xsi:type="dcterms:W3CDTF">2006-05-12T00:59:23Z</dcterms:created>
  <dcterms:modified xsi:type="dcterms:W3CDTF">2022-02-21T04:07:53Z</dcterms:modified>
  <cp:category/>
  <cp:version/>
  <cp:contentType/>
  <cp:contentStatus/>
</cp:coreProperties>
</file>